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21\"/>
    </mc:Choice>
  </mc:AlternateContent>
  <xr:revisionPtr revIDLastSave="0" documentId="13_ncr:1_{799A64AC-F06E-4C1B-A3A2-0B166AB32CC0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6-02-01" sheetId="6" r:id="rId6"/>
    <sheet name="ОСР 6-09-01" sheetId="7" r:id="rId7"/>
    <sheet name="ОСР 6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I35" i="1"/>
  <c r="C35" i="1"/>
  <c r="I34" i="1"/>
  <c r="C32" i="1"/>
  <c r="C31" i="1"/>
  <c r="C30" i="1"/>
</calcChain>
</file>

<file path=xl/sharedStrings.xml><?xml version="1.0" encoding="utf-8"?>
<sst xmlns="http://schemas.openxmlformats.org/spreadsheetml/2006/main" count="331" uniqueCount="149">
  <si>
    <t>СВОДКА ЗАТРАТ</t>
  </si>
  <si>
    <t>P_0521</t>
  </si>
  <si>
    <t>(идентификатор инвестиционного проекта)</t>
  </si>
  <si>
    <t>Реконструкция КЛ-6 кВ от ЗТП ДСК 603 (протяженностью 2,6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</si>
  <si>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</si>
  <si>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</si>
  <si>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</si>
  <si>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</si>
  <si>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</si>
  <si>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</si>
  <si>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</si>
  <si>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</si>
  <si>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</si>
  <si>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</si>
  <si>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</si>
  <si>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</si>
  <si>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</si>
  <si>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</si>
  <si>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</si>
  <si>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</si>
  <si>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</si>
  <si>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</si>
  <si>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</si>
  <si>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</si>
  <si>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</si>
  <si>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</si>
  <si>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</si>
  <si>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</si>
  <si>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</si>
  <si>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</si>
  <si>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</si>
  <si>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</si>
  <si>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</si>
  <si>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</si>
  <si>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</si>
  <si>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</si>
  <si>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</si>
  <si>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</si>
  <si>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</si>
  <si>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</si>
  <si>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</si>
  <si>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</si>
  <si>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ОСР-6-02-01</t>
  </si>
  <si>
    <t>Реконструкция КЛ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</si>
  <si>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</si>
  <si>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</si>
  <si>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</si>
  <si>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</si>
  <si>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</si>
  <si>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</si>
  <si>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</si>
  <si>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</si>
  <si>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</si>
  <si>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</si>
  <si>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</si>
  <si>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</si>
  <si>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</si>
  <si>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</si>
  <si>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</si>
  <si>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</si>
  <si>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</si>
  <si>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</si>
  <si>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</si>
  <si>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</si>
  <si>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</si>
  <si>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</si>
  <si>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</si>
  <si>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</si>
  <si>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</si>
  <si>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ОСР-6-09-01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</si>
  <si>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</si>
  <si>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</si>
  <si>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</si>
  <si>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</si>
  <si>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</si>
  <si>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</si>
  <si>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</si>
  <si>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</si>
  <si>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</si>
  <si>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</si>
  <si>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</si>
  <si>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</si>
  <si>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</si>
  <si>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</si>
  <si>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</si>
  <si>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</si>
  <si>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</si>
  <si>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</si>
  <si>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</si>
  <si>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</si>
  <si>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</si>
  <si>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</si>
  <si>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</si>
  <si>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</si>
  <si>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</si>
  <si>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</si>
  <si>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</si>
  <si>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Реконструкция КЛ-6 кВ от РП-135 до РП-147 г.о. Самара Самарская область</t>
  </si>
  <si>
    <t>Наименование локальных сметных расчетов (смет), затрат</t>
  </si>
  <si>
    <t>ЛС-27-1</t>
  </si>
  <si>
    <t>КЛ-6 кВ ГНБ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</si>
  <si>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</si>
  <si>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</si>
  <si>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</si>
  <si>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</si>
  <si>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</si>
  <si>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6-02-01</t>
  </si>
  <si>
    <t>Реконструкция КВЛ-6кВ Ф-16 ЦРП-6-КТП-178 г.о. Новокуйбышевск Самарская область</t>
  </si>
  <si>
    <t>ЛС-6-02</t>
  </si>
  <si>
    <t>КЛ-6кВ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</si>
  <si>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</si>
  <si>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</si>
  <si>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</si>
  <si>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</si>
  <si>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</si>
  <si>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</si>
  <si>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</si>
  <si>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</si>
  <si>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</si>
  <si>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</si>
  <si>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</si>
  <si>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</si>
  <si>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</si>
  <si>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</si>
  <si>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</si>
  <si>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</si>
  <si>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</si>
  <si>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ГНБ трубой 160</t>
  </si>
  <si>
    <t>км</t>
  </si>
  <si>
    <t>ОСР 27-09-01</t>
  </si>
  <si>
    <t>ОСР 6-09-01</t>
  </si>
  <si>
    <t>"Реконструкция КВЛ-6кВ Ф-16 ЦРП-6-КТП-178" г.о. Новокуйбышевск Самарская область</t>
  </si>
  <si>
    <t>ОСР 27-12-01</t>
  </si>
  <si>
    <t>ОСР 6-12-01</t>
  </si>
  <si>
    <t>ОСР 6-02-01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</si>
  <si>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</si>
  <si>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</si>
  <si>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</si>
  <si>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</si>
  <si>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</si>
  <si>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</si>
  <si>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</si>
  <si>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</si>
  <si>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</si>
  <si>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</si>
  <si>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</si>
  <si>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</si>
  <si>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</si>
  <si>
    <t>Кабель с алюминиевыми жилами,с изоляцией из ПВХ ,с защитным шлангом из ПВХ пониженной горючести АВБШвнг(А) 3х120-6кВ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</si>
</sst>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4" fontId="8" fillId="0" borderId="0" xfId="4" applyNumberFormat="1" applyFont="1" applyAlignment="1">
      <alignment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7" zoomScale="90" zoomScaleNormal="90" workbookViewId="0">
      <selection activeCell="C42" sqref="C42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8.44140625" customWidth="1"/>
    <col min="9" max="9" width="14.109375" customWidth="1"/>
  </cols>
  <sheetData>
    <row r="1" spans="1:3" ht="15.9" customHeight="1">
      <c r="A1" s="23"/>
      <c r="B1" s="23"/>
      <c r="C1" s="23"/>
    </row>
    <row r="2" spans="1:3" ht="15.9" customHeight="1">
      <c r="A2" s="24"/>
      <c r="B2" s="24"/>
      <c r="C2" s="24"/>
    </row>
    <row r="3" spans="1:3" ht="15.9" customHeight="1">
      <c r="A3" s="25"/>
      <c r="B3" s="25"/>
      <c r="C3" s="25"/>
    </row>
    <row r="4" spans="1:3" ht="15.9" customHeight="1">
      <c r="A4" s="24"/>
      <c r="B4" s="24"/>
      <c r="C4" s="24"/>
    </row>
    <row r="5" spans="1:3" ht="15.9" customHeight="1">
      <c r="A5" s="24"/>
      <c r="B5" s="24"/>
      <c r="C5" s="24"/>
    </row>
    <row r="6" spans="1:3" ht="15.9" customHeight="1">
      <c r="A6" s="24"/>
      <c r="B6" s="24"/>
      <c r="C6" s="49"/>
    </row>
    <row r="7" spans="1:3" ht="15.9" customHeight="1">
      <c r="A7" s="24"/>
      <c r="B7" s="24"/>
      <c r="C7" s="24"/>
    </row>
    <row r="8" spans="1:3" ht="15.9" customHeight="1">
      <c r="A8" s="25"/>
      <c r="B8" s="25"/>
      <c r="C8" s="25"/>
    </row>
    <row r="9" spans="1:3" ht="15.9" customHeight="1">
      <c r="A9" s="24"/>
      <c r="B9" s="24"/>
      <c r="C9" s="24"/>
    </row>
    <row r="10" spans="1:3" ht="15.9" customHeight="1">
      <c r="A10" s="24"/>
      <c r="B10" s="24"/>
      <c r="C10" s="24"/>
    </row>
    <row r="11" spans="1:3" ht="15.9" customHeight="1">
      <c r="A11" s="24"/>
      <c r="B11" s="24"/>
      <c r="C11" s="24"/>
    </row>
    <row r="12" spans="1:3" ht="15.9" customHeight="1">
      <c r="A12" s="83" t="s">
        <v>0</v>
      </c>
      <c r="B12" s="83"/>
      <c r="C12" s="83"/>
    </row>
    <row r="13" spans="1:3" ht="15.9" customHeight="1">
      <c r="A13" s="24"/>
      <c r="B13" s="24"/>
      <c r="C13" s="24"/>
    </row>
    <row r="14" spans="1:3" ht="15.9" customHeight="1">
      <c r="A14" s="24"/>
      <c r="B14" s="24"/>
      <c r="C14" s="24"/>
    </row>
    <row r="15" spans="1:3" ht="15.9" customHeight="1">
      <c r="A15" s="24"/>
      <c r="B15" s="24"/>
      <c r="C15" s="24"/>
    </row>
    <row r="16" spans="1:3" ht="20.100000000000001" customHeight="1">
      <c r="A16" s="84" t="s">
        <v>1</v>
      </c>
      <c r="B16" s="84"/>
      <c r="C16" s="84"/>
    </row>
    <row r="17" spans="1:9" ht="15.9" customHeight="1">
      <c r="A17" s="85" t="s">
        <v>2</v>
      </c>
      <c r="B17" s="85"/>
      <c r="C17" s="85"/>
    </row>
    <row r="18" spans="1:9" ht="15.9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5.9" customHeight="1">
      <c r="A20" s="85" t="s">
        <v>4</v>
      </c>
      <c r="B20" s="85"/>
      <c r="C20" s="85"/>
    </row>
    <row r="21" spans="1:9" ht="15.9" customHeight="1">
      <c r="A21" s="24"/>
      <c r="B21" s="24"/>
      <c r="C21" s="24"/>
    </row>
    <row r="22" spans="1:9" ht="15.9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9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>
      <c r="A25" s="87" t="s">
        <v>8</v>
      </c>
      <c r="B25" s="88"/>
      <c r="C25" s="89"/>
      <c r="D25" s="51"/>
      <c r="E25" s="51"/>
      <c r="F25" s="51"/>
      <c r="G25" s="52"/>
      <c r="H25" s="52"/>
      <c r="I25" s="52"/>
    </row>
    <row r="26" spans="1:9" ht="17.100000000000001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7.100000000000001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7.100000000000001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7.100000000000001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7.100000000000001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7.100000000000001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23</v>
      </c>
      <c r="C32" s="65">
        <f>C30*I36</f>
        <v>0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87" t="s">
        <v>24</v>
      </c>
      <c r="B33" s="88"/>
      <c r="C33" s="89"/>
      <c r="D33" s="51"/>
      <c r="E33" s="69"/>
      <c r="F33" s="70"/>
      <c r="G33" s="59">
        <v>2024</v>
      </c>
      <c r="H33" s="60">
        <v>109.113503262205</v>
      </c>
      <c r="I33" s="81"/>
    </row>
    <row r="34" spans="1:9" ht="15.6">
      <c r="A34" s="50">
        <v>1</v>
      </c>
      <c r="B34" s="53" t="s">
        <v>9</v>
      </c>
      <c r="C34" s="54"/>
      <c r="D34" s="71"/>
      <c r="E34" s="72"/>
      <c r="F34" s="73"/>
      <c r="G34" s="59">
        <v>2025</v>
      </c>
      <c r="H34" s="60">
        <v>107.81631706396399</v>
      </c>
      <c r="I34" s="82">
        <f>(H34+100)/200</f>
        <v>1.0390815853198201</v>
      </c>
    </row>
    <row r="35" spans="1:9" ht="15.6">
      <c r="A35" s="55" t="s">
        <v>11</v>
      </c>
      <c r="B35" s="53" t="s">
        <v>12</v>
      </c>
      <c r="C35" s="74">
        <f>ССР!D74+ССР!E74</f>
        <v>32479.740810768599</v>
      </c>
      <c r="D35" s="57"/>
      <c r="E35" s="72"/>
      <c r="F35" s="57"/>
      <c r="G35" s="59">
        <v>2026</v>
      </c>
      <c r="H35" s="60">
        <v>105.262896868962</v>
      </c>
      <c r="I35" s="82">
        <f>(H35+100)/200*H34/100</f>
        <v>1.1065344785145901</v>
      </c>
    </row>
    <row r="36" spans="1:9" ht="15.6">
      <c r="A36" s="55" t="s">
        <v>16</v>
      </c>
      <c r="B36" s="53" t="s">
        <v>17</v>
      </c>
      <c r="C36" s="74">
        <v>0</v>
      </c>
      <c r="D36" s="57"/>
      <c r="E36" s="72"/>
      <c r="F36" s="57"/>
      <c r="G36" s="59">
        <v>2027</v>
      </c>
      <c r="H36" s="60">
        <v>104.420897989339</v>
      </c>
      <c r="I36" s="82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4">
        <f>ССР!G74</f>
        <v>2966.0430670147498</v>
      </c>
      <c r="D37" s="57"/>
      <c r="E37" s="72"/>
      <c r="F37" s="57"/>
      <c r="G37" s="59">
        <v>2028</v>
      </c>
      <c r="H37" s="60">
        <v>104.420897989339</v>
      </c>
      <c r="I37" s="82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4">
        <f>C35+C36+C37</f>
        <v>35445.783877783397</v>
      </c>
      <c r="D38" s="62"/>
      <c r="E38" s="66"/>
      <c r="F38" s="67"/>
      <c r="G38" s="59">
        <v>2029</v>
      </c>
      <c r="H38" s="60">
        <v>104.420897989339</v>
      </c>
      <c r="I38" s="82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5907.6306477833996</v>
      </c>
      <c r="D39" s="57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5">
        <f>C38*I36</f>
        <v>41116.836363397102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4"/>
      <c r="D41" s="62"/>
      <c r="E41" s="76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C40+C32</f>
        <v>41116.836363397102</v>
      </c>
      <c r="D42" s="57"/>
      <c r="E42" s="66"/>
      <c r="F42" s="67"/>
      <c r="G42" s="51"/>
      <c r="H42" s="51"/>
      <c r="I42" s="77"/>
    </row>
    <row r="43" spans="1:9" ht="15.6">
      <c r="A43" s="52"/>
      <c r="B43" s="52"/>
      <c r="C43" s="52"/>
      <c r="D43" s="77"/>
      <c r="E43" s="51"/>
      <c r="F43" s="73"/>
      <c r="G43" s="51"/>
      <c r="H43" s="51"/>
      <c r="I43" s="51"/>
    </row>
    <row r="44" spans="1:9" ht="15.6">
      <c r="A44" s="78" t="s">
        <v>26</v>
      </c>
      <c r="B44" s="52"/>
      <c r="C44" s="52"/>
      <c r="D44" s="51"/>
      <c r="E44" s="79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137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138</v>
      </c>
      <c r="B3" s="2" t="s">
        <v>139</v>
      </c>
      <c r="C3" s="2" t="s">
        <v>140</v>
      </c>
      <c r="D3" s="2" t="s">
        <v>141</v>
      </c>
      <c r="E3" s="2" t="s">
        <v>142</v>
      </c>
      <c r="F3" s="2" t="s">
        <v>143</v>
      </c>
      <c r="G3" s="2" t="s">
        <v>144</v>
      </c>
      <c r="H3" s="2" t="s">
        <v>145</v>
      </c>
    </row>
    <row r="4" spans="1:8" ht="39" customHeight="1">
      <c r="A4" s="3" t="s">
        <v>146</v>
      </c>
      <c r="B4" s="4" t="s">
        <v>128</v>
      </c>
      <c r="C4" s="5">
        <v>3.3333333333333E-2</v>
      </c>
      <c r="D4" s="5">
        <v>34488.969683926</v>
      </c>
      <c r="E4" s="4">
        <v>6</v>
      </c>
      <c r="F4" s="4"/>
      <c r="G4" s="5">
        <v>1149.6323227974999</v>
      </c>
      <c r="H4" s="6"/>
    </row>
    <row r="5" spans="1:8" ht="39" customHeight="1">
      <c r="A5" s="3" t="s">
        <v>147</v>
      </c>
      <c r="B5" s="4" t="s">
        <v>128</v>
      </c>
      <c r="C5" s="5">
        <v>0.11274509803922</v>
      </c>
      <c r="D5" s="5">
        <v>1724.4134162502</v>
      </c>
      <c r="E5" s="4">
        <v>6</v>
      </c>
      <c r="F5" s="4"/>
      <c r="G5" s="5">
        <v>194.41915967527001</v>
      </c>
      <c r="H5" s="6"/>
    </row>
    <row r="6" spans="1:8" ht="39" customHeight="1">
      <c r="A6" s="3" t="s">
        <v>148</v>
      </c>
      <c r="B6" s="4" t="s">
        <v>128</v>
      </c>
      <c r="C6" s="5">
        <v>5.0999999999999996</v>
      </c>
      <c r="D6" s="5">
        <v>2598.2352780330002</v>
      </c>
      <c r="E6" s="4">
        <v>6</v>
      </c>
      <c r="F6" s="4"/>
      <c r="G6" s="5">
        <v>13250.999917968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8" sqref="B18:B19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3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84.9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7.100000000000001" customHeight="1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7.100000000000001" customHeight="1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7.100000000000001" customHeight="1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861.37453816941002</v>
      </c>
      <c r="E25" s="41">
        <v>58.660794815354997</v>
      </c>
      <c r="F25" s="41">
        <v>0</v>
      </c>
      <c r="G25" s="41">
        <v>0</v>
      </c>
      <c r="H25" s="41">
        <v>920.03533298476998</v>
      </c>
    </row>
    <row r="26" spans="1:8">
      <c r="A26" s="2">
        <v>2</v>
      </c>
      <c r="B26" s="2" t="s">
        <v>42</v>
      </c>
      <c r="C26" s="42" t="s">
        <v>43</v>
      </c>
      <c r="D26" s="41">
        <v>17040.403550488001</v>
      </c>
      <c r="E26" s="41">
        <v>7029.1168279267004</v>
      </c>
      <c r="F26" s="41">
        <v>0</v>
      </c>
      <c r="G26" s="41">
        <v>102.54255319149</v>
      </c>
      <c r="H26" s="41">
        <v>24172.062931606</v>
      </c>
    </row>
    <row r="27" spans="1:8" ht="17.100000000000001" customHeight="1">
      <c r="A27" s="2"/>
      <c r="B27" s="33"/>
      <c r="C27" s="33" t="s">
        <v>44</v>
      </c>
      <c r="D27" s="41">
        <v>17901.778088657</v>
      </c>
      <c r="E27" s="41">
        <v>7087.7776227421</v>
      </c>
      <c r="F27" s="41">
        <v>0</v>
      </c>
      <c r="G27" s="41">
        <v>102.54255319149</v>
      </c>
      <c r="H27" s="41">
        <v>25092.098264591001</v>
      </c>
    </row>
    <row r="28" spans="1:8" ht="17.100000000000001" customHeight="1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7.100000000000001" customHeight="1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7.100000000000001" customHeight="1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7.100000000000001" customHeight="1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7.100000000000001" customHeight="1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7.100000000000001" customHeight="1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3.9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7.100000000000001" customHeight="1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7.100000000000001" customHeight="1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7.100000000000001" customHeight="1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7.100000000000001" customHeight="1">
      <c r="A43" s="2"/>
      <c r="B43" s="33"/>
      <c r="C43" s="33" t="s">
        <v>55</v>
      </c>
      <c r="D43" s="41">
        <v>17901.778088657</v>
      </c>
      <c r="E43" s="41">
        <v>7087.7776227421</v>
      </c>
      <c r="F43" s="41">
        <v>0</v>
      </c>
      <c r="G43" s="41">
        <v>102.54255319149</v>
      </c>
      <c r="H43" s="41">
        <v>25092.098264591001</v>
      </c>
    </row>
    <row r="44" spans="1:8" ht="17.100000000000001" customHeight="1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17.227490763388001</v>
      </c>
      <c r="E45" s="41">
        <v>1.1732158963071</v>
      </c>
      <c r="F45" s="41">
        <v>0</v>
      </c>
      <c r="G45" s="41">
        <v>0</v>
      </c>
      <c r="H45" s="41">
        <v>18.400706659695</v>
      </c>
    </row>
    <row r="46" spans="1:8" ht="31.2">
      <c r="A46" s="2">
        <v>4</v>
      </c>
      <c r="B46" s="2" t="s">
        <v>57</v>
      </c>
      <c r="C46" s="42" t="s">
        <v>59</v>
      </c>
      <c r="D46" s="41">
        <v>426.01008876218998</v>
      </c>
      <c r="E46" s="41">
        <v>175.72792069817001</v>
      </c>
      <c r="F46" s="41">
        <v>0</v>
      </c>
      <c r="G46" s="41">
        <v>0</v>
      </c>
      <c r="H46" s="41">
        <v>601.73800946036999</v>
      </c>
    </row>
    <row r="47" spans="1:8" ht="17.100000000000001" customHeight="1">
      <c r="A47" s="2"/>
      <c r="B47" s="33"/>
      <c r="C47" s="33" t="s">
        <v>60</v>
      </c>
      <c r="D47" s="41">
        <v>443.23757952557997</v>
      </c>
      <c r="E47" s="41">
        <v>176.90113659447999</v>
      </c>
      <c r="F47" s="41">
        <v>0</v>
      </c>
      <c r="G47" s="41">
        <v>0</v>
      </c>
      <c r="H47" s="41">
        <v>620.13871612006005</v>
      </c>
    </row>
    <row r="48" spans="1:8" ht="17.100000000000001" customHeight="1">
      <c r="A48" s="2"/>
      <c r="B48" s="33"/>
      <c r="C48" s="33" t="s">
        <v>61</v>
      </c>
      <c r="D48" s="41">
        <v>18345.015668183001</v>
      </c>
      <c r="E48" s="41">
        <v>7264.6787593364998</v>
      </c>
      <c r="F48" s="41">
        <v>0</v>
      </c>
      <c r="G48" s="41">
        <v>102.54255319149</v>
      </c>
      <c r="H48" s="41">
        <v>25712.236980711001</v>
      </c>
    </row>
    <row r="49" spans="1:8" ht="17.100000000000001" customHeight="1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2.7975341789738</v>
      </c>
      <c r="H50" s="41">
        <v>2.7975341789738</v>
      </c>
    </row>
    <row r="51" spans="1:8" ht="31.2">
      <c r="A51" s="2">
        <v>6</v>
      </c>
      <c r="B51" s="2" t="s">
        <v>65</v>
      </c>
      <c r="C51" s="48" t="s">
        <v>66</v>
      </c>
      <c r="D51" s="41">
        <v>478.80490893957</v>
      </c>
      <c r="E51" s="41">
        <v>189.60811561868999</v>
      </c>
      <c r="F51" s="41">
        <v>0</v>
      </c>
      <c r="G51" s="41">
        <v>0</v>
      </c>
      <c r="H51" s="41">
        <v>668.41302455825996</v>
      </c>
    </row>
    <row r="52" spans="1:8">
      <c r="A52" s="2">
        <v>7</v>
      </c>
      <c r="B52" s="2" t="s">
        <v>67</v>
      </c>
      <c r="C52" s="48" t="s">
        <v>68</v>
      </c>
      <c r="D52" s="41">
        <v>0</v>
      </c>
      <c r="E52" s="41">
        <v>0</v>
      </c>
      <c r="F52" s="41">
        <v>0</v>
      </c>
      <c r="G52" s="41">
        <v>548.50316240903999</v>
      </c>
      <c r="H52" s="41">
        <v>548.50316240903999</v>
      </c>
    </row>
    <row r="53" spans="1:8">
      <c r="A53" s="2">
        <v>8</v>
      </c>
      <c r="B53" s="2" t="s">
        <v>69</v>
      </c>
      <c r="C53" s="48" t="s">
        <v>64</v>
      </c>
      <c r="D53" s="41">
        <v>0</v>
      </c>
      <c r="E53" s="41">
        <v>0</v>
      </c>
      <c r="F53" s="41">
        <v>0</v>
      </c>
      <c r="G53" s="41">
        <v>107.21516265662</v>
      </c>
      <c r="H53" s="41">
        <v>107.21516265662</v>
      </c>
    </row>
    <row r="54" spans="1:8">
      <c r="A54" s="2">
        <v>9</v>
      </c>
      <c r="B54" s="2"/>
      <c r="C54" s="48" t="s">
        <v>70</v>
      </c>
      <c r="D54" s="41">
        <v>0</v>
      </c>
      <c r="E54" s="41">
        <v>0</v>
      </c>
      <c r="F54" s="41">
        <v>0</v>
      </c>
      <c r="G54" s="41">
        <v>210.45939336299</v>
      </c>
      <c r="H54" s="41">
        <v>210.45939336299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136.14623829412</v>
      </c>
      <c r="H55" s="41">
        <v>136.14623829412</v>
      </c>
    </row>
    <row r="56" spans="1:8" ht="17.100000000000001" customHeight="1">
      <c r="A56" s="2"/>
      <c r="B56" s="33"/>
      <c r="C56" s="33" t="s">
        <v>72</v>
      </c>
      <c r="D56" s="41">
        <v>478.80490893957</v>
      </c>
      <c r="E56" s="41">
        <v>189.60811561868999</v>
      </c>
      <c r="F56" s="41">
        <v>0</v>
      </c>
      <c r="G56" s="41">
        <v>1005.1214909017</v>
      </c>
      <c r="H56" s="41">
        <v>1673.53451546</v>
      </c>
    </row>
    <row r="57" spans="1:8" ht="17.100000000000001" customHeight="1">
      <c r="A57" s="2"/>
      <c r="B57" s="33"/>
      <c r="C57" s="33" t="s">
        <v>73</v>
      </c>
      <c r="D57" s="41">
        <v>18823.820577122999</v>
      </c>
      <c r="E57" s="41">
        <v>7454.2868749551999</v>
      </c>
      <c r="F57" s="41">
        <v>0</v>
      </c>
      <c r="G57" s="41">
        <v>1107.6640440931999</v>
      </c>
      <c r="H57" s="41">
        <v>27385.771496171001</v>
      </c>
    </row>
    <row r="58" spans="1:8" ht="17.100000000000001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 ht="17.100000000000001" customHeight="1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 ht="17.100000000000001" customHeight="1">
      <c r="A61" s="2"/>
      <c r="B61" s="33"/>
      <c r="C61" s="33" t="s">
        <v>76</v>
      </c>
      <c r="D61" s="41">
        <v>18823.820577122999</v>
      </c>
      <c r="E61" s="41">
        <v>7454.2868749551999</v>
      </c>
      <c r="F61" s="41">
        <v>0</v>
      </c>
      <c r="G61" s="41">
        <v>1107.6640440931999</v>
      </c>
      <c r="H61" s="41">
        <v>27385.771496171001</v>
      </c>
    </row>
    <row r="62" spans="1:8" ht="153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53.031315298957999</v>
      </c>
      <c r="H63" s="41">
        <v>53.031315298957999</v>
      </c>
    </row>
    <row r="64" spans="1:8">
      <c r="A64" s="2">
        <v>12</v>
      </c>
      <c r="B64" s="2" t="s">
        <v>80</v>
      </c>
      <c r="C64" s="48" t="s">
        <v>79</v>
      </c>
      <c r="D64" s="41">
        <v>0</v>
      </c>
      <c r="E64" s="41">
        <v>0</v>
      </c>
      <c r="F64" s="41">
        <v>0</v>
      </c>
      <c r="G64" s="41">
        <v>1239.0158598754001</v>
      </c>
      <c r="H64" s="41">
        <v>1239.0158598754001</v>
      </c>
    </row>
    <row r="65" spans="1:8" ht="17.100000000000001" customHeight="1">
      <c r="A65" s="2"/>
      <c r="B65" s="33"/>
      <c r="C65" s="33" t="s">
        <v>81</v>
      </c>
      <c r="D65" s="41">
        <v>0</v>
      </c>
      <c r="E65" s="41">
        <v>0</v>
      </c>
      <c r="F65" s="41">
        <v>0</v>
      </c>
      <c r="G65" s="41">
        <v>1292.0471751744001</v>
      </c>
      <c r="H65" s="41">
        <v>1292.0471751744001</v>
      </c>
    </row>
    <row r="66" spans="1:8" ht="17.100000000000001" customHeight="1">
      <c r="A66" s="2"/>
      <c r="B66" s="33"/>
      <c r="C66" s="33" t="s">
        <v>82</v>
      </c>
      <c r="D66" s="41">
        <v>18823.820577122999</v>
      </c>
      <c r="E66" s="41">
        <v>7454.2868749551999</v>
      </c>
      <c r="F66" s="41">
        <v>0</v>
      </c>
      <c r="G66" s="41">
        <v>2399.7112192676</v>
      </c>
      <c r="H66" s="41">
        <v>28677.818671345001</v>
      </c>
    </row>
    <row r="67" spans="1:8" ht="17.100000000000001" customHeight="1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 ht="33.9" customHeight="1">
      <c r="A68" s="2">
        <v>13</v>
      </c>
      <c r="B68" s="2" t="s">
        <v>84</v>
      </c>
      <c r="C68" s="48" t="s">
        <v>85</v>
      </c>
      <c r="D68" s="41">
        <f>D66*3%</f>
        <v>564.71461731369004</v>
      </c>
      <c r="E68" s="41">
        <f>E66*3%</f>
        <v>223.62860624865601</v>
      </c>
      <c r="F68" s="41">
        <f>F66*3%</f>
        <v>0</v>
      </c>
      <c r="G68" s="41">
        <f>G66*3%</f>
        <v>71.991336578027997</v>
      </c>
      <c r="H68" s="41">
        <f>SUM(D68:G68)</f>
        <v>860.33456014037404</v>
      </c>
    </row>
    <row r="69" spans="1:8" ht="17.100000000000001" customHeight="1">
      <c r="A69" s="2"/>
      <c r="B69" s="33"/>
      <c r="C69" s="33" t="s">
        <v>86</v>
      </c>
      <c r="D69" s="41">
        <f>D68</f>
        <v>564.71461731369004</v>
      </c>
      <c r="E69" s="41">
        <f>E68</f>
        <v>223.62860624865601</v>
      </c>
      <c r="F69" s="41">
        <f>F68</f>
        <v>0</v>
      </c>
      <c r="G69" s="41">
        <f>G68</f>
        <v>71.991336578027997</v>
      </c>
      <c r="H69" s="41">
        <f>SUM(D69:G69)</f>
        <v>860.33456014037404</v>
      </c>
    </row>
    <row r="70" spans="1:8" ht="17.100000000000001" customHeight="1">
      <c r="A70" s="2"/>
      <c r="B70" s="33"/>
      <c r="C70" s="33" t="s">
        <v>87</v>
      </c>
      <c r="D70" s="41">
        <f>D69+D66</f>
        <v>19388.535194436699</v>
      </c>
      <c r="E70" s="41">
        <f>E69+E66</f>
        <v>7677.9154812038596</v>
      </c>
      <c r="F70" s="41">
        <f>F69+F66</f>
        <v>0</v>
      </c>
      <c r="G70" s="41">
        <f>G69+G66</f>
        <v>2471.7025558456298</v>
      </c>
      <c r="H70" s="41">
        <f>SUM(D70:G70)</f>
        <v>29538.153231486202</v>
      </c>
    </row>
    <row r="71" spans="1:8" ht="17.100000000000001" customHeight="1">
      <c r="A71" s="2"/>
      <c r="B71" s="33"/>
      <c r="C71" s="33" t="s">
        <v>88</v>
      </c>
      <c r="D71" s="41"/>
      <c r="E71" s="41"/>
      <c r="F71" s="41"/>
      <c r="G71" s="41"/>
      <c r="H71" s="41"/>
    </row>
    <row r="72" spans="1:8" ht="17.100000000000001" customHeight="1">
      <c r="A72" s="2">
        <v>14</v>
      </c>
      <c r="B72" s="2" t="s">
        <v>89</v>
      </c>
      <c r="C72" s="48" t="s">
        <v>90</v>
      </c>
      <c r="D72" s="41">
        <f>D70*20%</f>
        <v>3877.7070388873399</v>
      </c>
      <c r="E72" s="41">
        <f>E70*20%</f>
        <v>1535.5830962407699</v>
      </c>
      <c r="F72" s="41">
        <f>F70*20%</f>
        <v>0</v>
      </c>
      <c r="G72" s="41">
        <f>G70*20%</f>
        <v>494.34051116912599</v>
      </c>
      <c r="H72" s="41">
        <f>SUM(D72:G72)</f>
        <v>5907.6306462972298</v>
      </c>
    </row>
    <row r="73" spans="1:8" ht="17.100000000000001" customHeight="1">
      <c r="A73" s="2"/>
      <c r="B73" s="33"/>
      <c r="C73" s="33" t="s">
        <v>91</v>
      </c>
      <c r="D73" s="41">
        <f>D72</f>
        <v>3877.7070388873399</v>
      </c>
      <c r="E73" s="41">
        <f>E72</f>
        <v>1535.5830962407699</v>
      </c>
      <c r="F73" s="41">
        <f>F72</f>
        <v>0</v>
      </c>
      <c r="G73" s="41">
        <f>G72</f>
        <v>494.34051116912599</v>
      </c>
      <c r="H73" s="41">
        <f>SUM(D73:G73)</f>
        <v>5907.6306462972298</v>
      </c>
    </row>
    <row r="74" spans="1:8" ht="17.100000000000001" customHeight="1">
      <c r="A74" s="2"/>
      <c r="B74" s="33"/>
      <c r="C74" s="33" t="s">
        <v>92</v>
      </c>
      <c r="D74" s="41">
        <f>D73+D70</f>
        <v>23266.242233323999</v>
      </c>
      <c r="E74" s="41">
        <f>E73+E70</f>
        <v>9213.4985774446304</v>
      </c>
      <c r="F74" s="41">
        <f>F73+F70</f>
        <v>0</v>
      </c>
      <c r="G74" s="41">
        <f>G73+G70</f>
        <v>2966.0430670147498</v>
      </c>
      <c r="H74" s="41">
        <f>SUM(D74:G74)</f>
        <v>35445.783877783397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98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100</v>
      </c>
      <c r="D13" s="32">
        <v>861.37453816941002</v>
      </c>
      <c r="E13" s="32">
        <v>58.660794815354997</v>
      </c>
      <c r="F13" s="32">
        <v>0</v>
      </c>
      <c r="G13" s="32">
        <v>0</v>
      </c>
      <c r="H13" s="32">
        <v>920.03533298476998</v>
      </c>
      <c r="J13" s="20"/>
    </row>
    <row r="14" spans="1:14" ht="17.100000000000001" customHeight="1">
      <c r="A14" s="2"/>
      <c r="B14" s="33"/>
      <c r="C14" s="33" t="s">
        <v>101</v>
      </c>
      <c r="D14" s="32">
        <v>861.37453816941002</v>
      </c>
      <c r="E14" s="32">
        <v>58.660794815354997</v>
      </c>
      <c r="F14" s="32">
        <v>0</v>
      </c>
      <c r="G14" s="32">
        <v>0</v>
      </c>
      <c r="H14" s="32">
        <v>920.03533298476998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8" sqref="B8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98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103</v>
      </c>
      <c r="D13" s="32">
        <v>0</v>
      </c>
      <c r="E13" s="32">
        <v>0</v>
      </c>
      <c r="F13" s="32">
        <v>0</v>
      </c>
      <c r="G13" s="32">
        <v>2.7975341789738</v>
      </c>
      <c r="H13" s="32">
        <v>2.7975341789738</v>
      </c>
      <c r="J13" s="20"/>
    </row>
    <row r="14" spans="1:14" ht="17.100000000000001" customHeight="1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2.7975341789738</v>
      </c>
      <c r="H14" s="32">
        <v>2.7975341789738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98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79</v>
      </c>
      <c r="D13" s="32">
        <v>0</v>
      </c>
      <c r="E13" s="32">
        <v>0</v>
      </c>
      <c r="F13" s="32">
        <v>0</v>
      </c>
      <c r="G13" s="32">
        <v>53.031315298957999</v>
      </c>
      <c r="H13" s="32">
        <v>53.031315298957999</v>
      </c>
      <c r="J13" s="20"/>
    </row>
    <row r="14" spans="1:14" ht="17.100000000000001" customHeight="1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53.031315298957999</v>
      </c>
      <c r="H14" s="32">
        <v>53.031315298957999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98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17040.403550488001</v>
      </c>
      <c r="E13" s="32">
        <v>7029.1168279267004</v>
      </c>
      <c r="F13" s="32">
        <v>0</v>
      </c>
      <c r="G13" s="32">
        <v>102.67695471348</v>
      </c>
      <c r="H13" s="32">
        <v>24172.197333127999</v>
      </c>
      <c r="J13" s="20"/>
    </row>
    <row r="14" spans="1:14" ht="17.100000000000001" customHeight="1">
      <c r="A14" s="2"/>
      <c r="B14" s="33"/>
      <c r="C14" s="33" t="s">
        <v>101</v>
      </c>
      <c r="D14" s="32">
        <v>17040.403550488001</v>
      </c>
      <c r="E14" s="32">
        <v>7029.1168279267004</v>
      </c>
      <c r="F14" s="32">
        <v>0</v>
      </c>
      <c r="G14" s="32">
        <v>102.67695471348</v>
      </c>
      <c r="H14" s="32">
        <v>24172.197333127999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98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112</v>
      </c>
      <c r="D13" s="32">
        <v>0</v>
      </c>
      <c r="E13" s="32">
        <v>0</v>
      </c>
      <c r="F13" s="32">
        <v>0</v>
      </c>
      <c r="G13" s="32">
        <v>102.67695471348</v>
      </c>
      <c r="H13" s="32">
        <v>102.67695471348</v>
      </c>
      <c r="J13" s="20"/>
    </row>
    <row r="14" spans="1:14" ht="17.100000000000001" customHeight="1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102.67695471348</v>
      </c>
      <c r="H14" s="32">
        <v>102.67695471348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98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79</v>
      </c>
      <c r="D13" s="32">
        <v>0</v>
      </c>
      <c r="E13" s="32">
        <v>0</v>
      </c>
      <c r="F13" s="32">
        <v>0</v>
      </c>
      <c r="G13" s="32">
        <v>1239.0158598754001</v>
      </c>
      <c r="H13" s="32">
        <v>1239.0158598754001</v>
      </c>
      <c r="J13" s="20"/>
    </row>
    <row r="14" spans="1:14" ht="17.100000000000001" customHeight="1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1239.0158598754001</v>
      </c>
      <c r="H14" s="32">
        <v>1239.0158598754001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4"/>
  <sheetViews>
    <sheetView topLeftCell="A38" zoomScale="55" zoomScaleNormal="55" workbookViewId="0">
      <selection activeCell="H3" sqref="H3:H61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114</v>
      </c>
      <c r="B1" s="10" t="s">
        <v>115</v>
      </c>
      <c r="C1" s="10" t="s">
        <v>116</v>
      </c>
      <c r="D1" s="10" t="s">
        <v>117</v>
      </c>
      <c r="E1" s="10" t="s">
        <v>118</v>
      </c>
      <c r="F1" s="10" t="s">
        <v>119</v>
      </c>
      <c r="G1" s="10" t="s">
        <v>120</v>
      </c>
      <c r="H1" s="10" t="s">
        <v>121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97</v>
      </c>
      <c r="B3" s="95"/>
      <c r="C3" s="11"/>
      <c r="D3" s="12">
        <v>920.03533298476998</v>
      </c>
      <c r="E3" s="13"/>
      <c r="F3" s="13"/>
      <c r="G3" s="13"/>
      <c r="H3" s="14"/>
    </row>
    <row r="4" spans="1:8">
      <c r="A4" s="100" t="s">
        <v>122</v>
      </c>
      <c r="B4" s="15" t="s">
        <v>123</v>
      </c>
      <c r="C4" s="11"/>
      <c r="D4" s="12">
        <v>861.37453816941002</v>
      </c>
      <c r="E4" s="13"/>
      <c r="F4" s="13"/>
      <c r="G4" s="13"/>
      <c r="H4" s="14"/>
    </row>
    <row r="5" spans="1:8">
      <c r="A5" s="100"/>
      <c r="B5" s="15" t="s">
        <v>124</v>
      </c>
      <c r="C5" s="10"/>
      <c r="D5" s="12">
        <v>58.660794815354997</v>
      </c>
      <c r="E5" s="13"/>
      <c r="F5" s="13"/>
      <c r="G5" s="13"/>
      <c r="H5" s="16"/>
    </row>
    <row r="6" spans="1:8">
      <c r="A6" s="101"/>
      <c r="B6" s="15" t="s">
        <v>125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126</v>
      </c>
      <c r="C7" s="10"/>
      <c r="D7" s="12">
        <v>0</v>
      </c>
      <c r="E7" s="13"/>
      <c r="F7" s="13"/>
      <c r="G7" s="13"/>
      <c r="H7" s="16"/>
    </row>
    <row r="8" spans="1:8">
      <c r="A8" s="96" t="s">
        <v>100</v>
      </c>
      <c r="B8" s="97"/>
      <c r="C8" s="100" t="s">
        <v>127</v>
      </c>
      <c r="D8" s="17">
        <v>920.03533298476998</v>
      </c>
      <c r="E8" s="13">
        <v>0.1</v>
      </c>
      <c r="F8" s="13" t="s">
        <v>128</v>
      </c>
      <c r="G8" s="17">
        <v>9200.3533298476996</v>
      </c>
      <c r="H8" s="16"/>
    </row>
    <row r="9" spans="1:8">
      <c r="A9" s="102">
        <v>1</v>
      </c>
      <c r="B9" s="15" t="s">
        <v>123</v>
      </c>
      <c r="C9" s="100"/>
      <c r="D9" s="17">
        <v>861.37453816941002</v>
      </c>
      <c r="E9" s="13"/>
      <c r="F9" s="13"/>
      <c r="G9" s="13"/>
      <c r="H9" s="101" t="s">
        <v>41</v>
      </c>
    </row>
    <row r="10" spans="1:8">
      <c r="A10" s="100"/>
      <c r="B10" s="15" t="s">
        <v>124</v>
      </c>
      <c r="C10" s="100"/>
      <c r="D10" s="17">
        <v>58.660794815354997</v>
      </c>
      <c r="E10" s="13"/>
      <c r="F10" s="13"/>
      <c r="G10" s="13"/>
      <c r="H10" s="101"/>
    </row>
    <row r="11" spans="1:8">
      <c r="A11" s="100"/>
      <c r="B11" s="15" t="s">
        <v>125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126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64</v>
      </c>
      <c r="B13" s="95"/>
      <c r="C13" s="10"/>
      <c r="D13" s="12">
        <v>105.47448889246</v>
      </c>
      <c r="E13" s="13"/>
      <c r="F13" s="13"/>
      <c r="G13" s="13"/>
      <c r="H13" s="16"/>
    </row>
    <row r="14" spans="1:8">
      <c r="A14" s="100" t="s">
        <v>129</v>
      </c>
      <c r="B14" s="15" t="s">
        <v>123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124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125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126</v>
      </c>
      <c r="C17" s="10"/>
      <c r="D17" s="12">
        <v>2.7975341789738</v>
      </c>
      <c r="E17" s="13"/>
      <c r="F17" s="13"/>
      <c r="G17" s="13"/>
      <c r="H17" s="16"/>
    </row>
    <row r="18" spans="1:8">
      <c r="A18" s="96" t="s">
        <v>103</v>
      </c>
      <c r="B18" s="97"/>
      <c r="C18" s="100" t="s">
        <v>127</v>
      </c>
      <c r="D18" s="17">
        <v>2.7975341789738</v>
      </c>
      <c r="E18" s="13">
        <v>0.1</v>
      </c>
      <c r="F18" s="13" t="s">
        <v>128</v>
      </c>
      <c r="G18" s="17">
        <v>27.975341789738</v>
      </c>
      <c r="H18" s="16"/>
    </row>
    <row r="19" spans="1:8">
      <c r="A19" s="102">
        <v>1</v>
      </c>
      <c r="B19" s="15" t="s">
        <v>123</v>
      </c>
      <c r="C19" s="100"/>
      <c r="D19" s="17">
        <v>0</v>
      </c>
      <c r="E19" s="13"/>
      <c r="F19" s="13"/>
      <c r="G19" s="13"/>
      <c r="H19" s="101" t="s">
        <v>41</v>
      </c>
    </row>
    <row r="20" spans="1:8">
      <c r="A20" s="100"/>
      <c r="B20" s="15" t="s">
        <v>124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125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126</v>
      </c>
      <c r="C22" s="100"/>
      <c r="D22" s="17">
        <v>2.7975341789738</v>
      </c>
      <c r="E22" s="13"/>
      <c r="F22" s="13"/>
      <c r="G22" s="13"/>
      <c r="H22" s="101"/>
    </row>
    <row r="23" spans="1:8">
      <c r="A23" s="100" t="s">
        <v>130</v>
      </c>
      <c r="B23" s="15" t="s">
        <v>123</v>
      </c>
      <c r="C23" s="10"/>
      <c r="D23" s="12">
        <v>0</v>
      </c>
      <c r="E23" s="13"/>
      <c r="F23" s="13"/>
      <c r="G23" s="13"/>
      <c r="H23" s="16"/>
    </row>
    <row r="24" spans="1:8">
      <c r="A24" s="100"/>
      <c r="B24" s="15" t="s">
        <v>124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125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126</v>
      </c>
      <c r="C26" s="10"/>
      <c r="D26" s="12">
        <v>105.47448889246</v>
      </c>
      <c r="E26" s="13"/>
      <c r="F26" s="13"/>
      <c r="G26" s="13"/>
      <c r="H26" s="16"/>
    </row>
    <row r="27" spans="1:8">
      <c r="A27" s="96" t="s">
        <v>112</v>
      </c>
      <c r="B27" s="97"/>
      <c r="C27" s="100" t="s">
        <v>43</v>
      </c>
      <c r="D27" s="17">
        <v>102.67695471348</v>
      </c>
      <c r="E27" s="13">
        <v>5.0999999999999996</v>
      </c>
      <c r="F27" s="13" t="s">
        <v>128</v>
      </c>
      <c r="G27" s="17">
        <v>20.132736218329999</v>
      </c>
      <c r="H27" s="16"/>
    </row>
    <row r="28" spans="1:8">
      <c r="A28" s="102">
        <v>1</v>
      </c>
      <c r="B28" s="15" t="s">
        <v>123</v>
      </c>
      <c r="C28" s="100"/>
      <c r="D28" s="17">
        <v>0</v>
      </c>
      <c r="E28" s="13"/>
      <c r="F28" s="13"/>
      <c r="G28" s="13"/>
      <c r="H28" s="101" t="s">
        <v>131</v>
      </c>
    </row>
    <row r="29" spans="1:8">
      <c r="A29" s="100"/>
      <c r="B29" s="15" t="s">
        <v>124</v>
      </c>
      <c r="C29" s="100"/>
      <c r="D29" s="17">
        <v>0</v>
      </c>
      <c r="E29" s="13"/>
      <c r="F29" s="13"/>
      <c r="G29" s="13"/>
      <c r="H29" s="101"/>
    </row>
    <row r="30" spans="1:8">
      <c r="A30" s="100"/>
      <c r="B30" s="15" t="s">
        <v>125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126</v>
      </c>
      <c r="C31" s="100"/>
      <c r="D31" s="17">
        <v>102.67695471348</v>
      </c>
      <c r="E31" s="13"/>
      <c r="F31" s="13"/>
      <c r="G31" s="13"/>
      <c r="H31" s="101"/>
    </row>
    <row r="32" spans="1:8" ht="24.6">
      <c r="A32" s="98" t="s">
        <v>79</v>
      </c>
      <c r="B32" s="95"/>
      <c r="C32" s="10"/>
      <c r="D32" s="12">
        <v>1292.0471751744001</v>
      </c>
      <c r="E32" s="13"/>
      <c r="F32" s="13"/>
      <c r="G32" s="13"/>
      <c r="H32" s="16"/>
    </row>
    <row r="33" spans="1:8">
      <c r="A33" s="100" t="s">
        <v>132</v>
      </c>
      <c r="B33" s="15" t="s">
        <v>123</v>
      </c>
      <c r="C33" s="10"/>
      <c r="D33" s="12">
        <v>0</v>
      </c>
      <c r="E33" s="13"/>
      <c r="F33" s="13"/>
      <c r="G33" s="13"/>
      <c r="H33" s="16"/>
    </row>
    <row r="34" spans="1:8">
      <c r="A34" s="100"/>
      <c r="B34" s="15" t="s">
        <v>124</v>
      </c>
      <c r="C34" s="10"/>
      <c r="D34" s="12">
        <v>0</v>
      </c>
      <c r="E34" s="13"/>
      <c r="F34" s="13"/>
      <c r="G34" s="13"/>
      <c r="H34" s="16"/>
    </row>
    <row r="35" spans="1:8">
      <c r="A35" s="100"/>
      <c r="B35" s="15" t="s">
        <v>125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126</v>
      </c>
      <c r="C36" s="10"/>
      <c r="D36" s="12">
        <v>53.031315298957999</v>
      </c>
      <c r="E36" s="13"/>
      <c r="F36" s="13"/>
      <c r="G36" s="13"/>
      <c r="H36" s="16"/>
    </row>
    <row r="37" spans="1:8">
      <c r="A37" s="96" t="s">
        <v>79</v>
      </c>
      <c r="B37" s="97"/>
      <c r="C37" s="100" t="s">
        <v>127</v>
      </c>
      <c r="D37" s="17">
        <v>53.031315298957999</v>
      </c>
      <c r="E37" s="13">
        <v>0.1</v>
      </c>
      <c r="F37" s="13" t="s">
        <v>128</v>
      </c>
      <c r="G37" s="17">
        <v>530.31315298957998</v>
      </c>
      <c r="H37" s="16"/>
    </row>
    <row r="38" spans="1:8">
      <c r="A38" s="102">
        <v>1</v>
      </c>
      <c r="B38" s="15" t="s">
        <v>123</v>
      </c>
      <c r="C38" s="100"/>
      <c r="D38" s="17">
        <v>0</v>
      </c>
      <c r="E38" s="13"/>
      <c r="F38" s="13"/>
      <c r="G38" s="13"/>
      <c r="H38" s="101" t="s">
        <v>41</v>
      </c>
    </row>
    <row r="39" spans="1:8">
      <c r="A39" s="100"/>
      <c r="B39" s="15" t="s">
        <v>124</v>
      </c>
      <c r="C39" s="100"/>
      <c r="D39" s="17">
        <v>0</v>
      </c>
      <c r="E39" s="13"/>
      <c r="F39" s="13"/>
      <c r="G39" s="13"/>
      <c r="H39" s="101"/>
    </row>
    <row r="40" spans="1:8">
      <c r="A40" s="100"/>
      <c r="B40" s="15" t="s">
        <v>125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126</v>
      </c>
      <c r="C41" s="100"/>
      <c r="D41" s="17">
        <v>53.031315298957999</v>
      </c>
      <c r="E41" s="13"/>
      <c r="F41" s="13"/>
      <c r="G41" s="13"/>
      <c r="H41" s="101"/>
    </row>
    <row r="42" spans="1:8">
      <c r="A42" s="100" t="s">
        <v>133</v>
      </c>
      <c r="B42" s="15" t="s">
        <v>123</v>
      </c>
      <c r="C42" s="10"/>
      <c r="D42" s="12">
        <v>0</v>
      </c>
      <c r="E42" s="13"/>
      <c r="F42" s="13"/>
      <c r="G42" s="13"/>
      <c r="H42" s="16"/>
    </row>
    <row r="43" spans="1:8">
      <c r="A43" s="100"/>
      <c r="B43" s="15" t="s">
        <v>124</v>
      </c>
      <c r="C43" s="10"/>
      <c r="D43" s="12">
        <v>0</v>
      </c>
      <c r="E43" s="13"/>
      <c r="F43" s="13"/>
      <c r="G43" s="13"/>
      <c r="H43" s="16"/>
    </row>
    <row r="44" spans="1:8">
      <c r="A44" s="100"/>
      <c r="B44" s="15" t="s">
        <v>125</v>
      </c>
      <c r="C44" s="10"/>
      <c r="D44" s="12">
        <v>0</v>
      </c>
      <c r="E44" s="13"/>
      <c r="F44" s="13"/>
      <c r="G44" s="13"/>
      <c r="H44" s="16"/>
    </row>
    <row r="45" spans="1:8">
      <c r="A45" s="100"/>
      <c r="B45" s="15" t="s">
        <v>126</v>
      </c>
      <c r="C45" s="10"/>
      <c r="D45" s="12">
        <v>1292.0471751744001</v>
      </c>
      <c r="E45" s="13"/>
      <c r="F45" s="13"/>
      <c r="G45" s="13"/>
      <c r="H45" s="16"/>
    </row>
    <row r="46" spans="1:8">
      <c r="A46" s="96" t="s">
        <v>79</v>
      </c>
      <c r="B46" s="97"/>
      <c r="C46" s="100" t="s">
        <v>43</v>
      </c>
      <c r="D46" s="17">
        <v>1239.0158598754001</v>
      </c>
      <c r="E46" s="13">
        <v>5.0999999999999996</v>
      </c>
      <c r="F46" s="13" t="s">
        <v>128</v>
      </c>
      <c r="G46" s="17">
        <v>242.94428625008999</v>
      </c>
      <c r="H46" s="16"/>
    </row>
    <row r="47" spans="1:8">
      <c r="A47" s="102">
        <v>1</v>
      </c>
      <c r="B47" s="15" t="s">
        <v>123</v>
      </c>
      <c r="C47" s="100"/>
      <c r="D47" s="17">
        <v>0</v>
      </c>
      <c r="E47" s="13"/>
      <c r="F47" s="13"/>
      <c r="G47" s="13"/>
      <c r="H47" s="101" t="s">
        <v>131</v>
      </c>
    </row>
    <row r="48" spans="1:8">
      <c r="A48" s="100"/>
      <c r="B48" s="15" t="s">
        <v>124</v>
      </c>
      <c r="C48" s="100"/>
      <c r="D48" s="17">
        <v>0</v>
      </c>
      <c r="E48" s="13"/>
      <c r="F48" s="13"/>
      <c r="G48" s="13"/>
      <c r="H48" s="101"/>
    </row>
    <row r="49" spans="1:8">
      <c r="A49" s="100"/>
      <c r="B49" s="15" t="s">
        <v>125</v>
      </c>
      <c r="C49" s="100"/>
      <c r="D49" s="17">
        <v>0</v>
      </c>
      <c r="E49" s="13"/>
      <c r="F49" s="13"/>
      <c r="G49" s="13"/>
      <c r="H49" s="101"/>
    </row>
    <row r="50" spans="1:8">
      <c r="A50" s="100"/>
      <c r="B50" s="15" t="s">
        <v>126</v>
      </c>
      <c r="C50" s="100"/>
      <c r="D50" s="17">
        <v>1239.0158598754001</v>
      </c>
      <c r="E50" s="13"/>
      <c r="F50" s="13"/>
      <c r="G50" s="13"/>
      <c r="H50" s="101"/>
    </row>
    <row r="51" spans="1:8" ht="24.6">
      <c r="A51" s="98" t="s">
        <v>107</v>
      </c>
      <c r="B51" s="95"/>
      <c r="C51" s="10"/>
      <c r="D51" s="12">
        <v>24172.197333127999</v>
      </c>
      <c r="E51" s="13"/>
      <c r="F51" s="13"/>
      <c r="G51" s="13"/>
      <c r="H51" s="16"/>
    </row>
    <row r="52" spans="1:8">
      <c r="A52" s="100" t="s">
        <v>134</v>
      </c>
      <c r="B52" s="15" t="s">
        <v>123</v>
      </c>
      <c r="C52" s="10"/>
      <c r="D52" s="12">
        <v>17040.403550488001</v>
      </c>
      <c r="E52" s="13"/>
      <c r="F52" s="13"/>
      <c r="G52" s="13"/>
      <c r="H52" s="16"/>
    </row>
    <row r="53" spans="1:8">
      <c r="A53" s="100"/>
      <c r="B53" s="15" t="s">
        <v>124</v>
      </c>
      <c r="C53" s="10"/>
      <c r="D53" s="12">
        <v>7029.1168279267004</v>
      </c>
      <c r="E53" s="13"/>
      <c r="F53" s="13"/>
      <c r="G53" s="13"/>
      <c r="H53" s="16"/>
    </row>
    <row r="54" spans="1:8">
      <c r="A54" s="100"/>
      <c r="B54" s="15" t="s">
        <v>125</v>
      </c>
      <c r="C54" s="10"/>
      <c r="D54" s="12">
        <v>0</v>
      </c>
      <c r="E54" s="13"/>
      <c r="F54" s="13"/>
      <c r="G54" s="13"/>
      <c r="H54" s="16"/>
    </row>
    <row r="55" spans="1:8">
      <c r="A55" s="100"/>
      <c r="B55" s="15" t="s">
        <v>126</v>
      </c>
      <c r="C55" s="10"/>
      <c r="D55" s="12">
        <v>102.67695471348</v>
      </c>
      <c r="E55" s="13"/>
      <c r="F55" s="13"/>
      <c r="G55" s="13"/>
      <c r="H55" s="16"/>
    </row>
    <row r="56" spans="1:8">
      <c r="A56" s="96" t="s">
        <v>109</v>
      </c>
      <c r="B56" s="97"/>
      <c r="C56" s="100" t="s">
        <v>43</v>
      </c>
      <c r="D56" s="17">
        <v>24172.197333127999</v>
      </c>
      <c r="E56" s="13">
        <v>5.0999999999999996</v>
      </c>
      <c r="F56" s="13" t="s">
        <v>128</v>
      </c>
      <c r="G56" s="17">
        <v>4739.6465359075</v>
      </c>
      <c r="H56" s="16"/>
    </row>
    <row r="57" spans="1:8">
      <c r="A57" s="102">
        <v>1</v>
      </c>
      <c r="B57" s="15" t="s">
        <v>123</v>
      </c>
      <c r="C57" s="100"/>
      <c r="D57" s="17">
        <v>17040.403550488001</v>
      </c>
      <c r="E57" s="13"/>
      <c r="F57" s="13"/>
      <c r="G57" s="13"/>
      <c r="H57" s="101" t="s">
        <v>131</v>
      </c>
    </row>
    <row r="58" spans="1:8">
      <c r="A58" s="100"/>
      <c r="B58" s="15" t="s">
        <v>124</v>
      </c>
      <c r="C58" s="100"/>
      <c r="D58" s="17">
        <v>7029.1168279267004</v>
      </c>
      <c r="E58" s="13"/>
      <c r="F58" s="13"/>
      <c r="G58" s="13"/>
      <c r="H58" s="101"/>
    </row>
    <row r="59" spans="1:8">
      <c r="A59" s="100"/>
      <c r="B59" s="15" t="s">
        <v>125</v>
      </c>
      <c r="C59" s="100"/>
      <c r="D59" s="17">
        <v>0</v>
      </c>
      <c r="E59" s="13"/>
      <c r="F59" s="13"/>
      <c r="G59" s="13"/>
      <c r="H59" s="101"/>
    </row>
    <row r="60" spans="1:8">
      <c r="A60" s="100"/>
      <c r="B60" s="15" t="s">
        <v>126</v>
      </c>
      <c r="C60" s="100"/>
      <c r="D60" s="17">
        <v>102.67695471348</v>
      </c>
      <c r="E60" s="13"/>
      <c r="F60" s="13"/>
      <c r="G60" s="13"/>
      <c r="H60" s="101"/>
    </row>
    <row r="61" spans="1:8">
      <c r="A61" s="18"/>
      <c r="C61" s="18"/>
      <c r="D61" s="7"/>
      <c r="E61" s="7"/>
      <c r="F61" s="7"/>
      <c r="G61" s="7"/>
      <c r="H61" s="19"/>
    </row>
    <row r="63" spans="1:8">
      <c r="A63" s="99" t="s">
        <v>135</v>
      </c>
      <c r="B63" s="99"/>
      <c r="C63" s="99"/>
      <c r="D63" s="99"/>
      <c r="E63" s="99"/>
      <c r="F63" s="99"/>
      <c r="G63" s="99"/>
      <c r="H63" s="99"/>
    </row>
    <row r="64" spans="1:8">
      <c r="A64" s="99" t="s">
        <v>136</v>
      </c>
      <c r="B64" s="99"/>
      <c r="C64" s="99"/>
      <c r="D64" s="99"/>
      <c r="E64" s="99"/>
      <c r="F64" s="99"/>
      <c r="G64" s="99"/>
      <c r="H64" s="99"/>
    </row>
  </sheetData>
  <mergeCells count="36">
    <mergeCell ref="C27:C31"/>
    <mergeCell ref="C37:C41"/>
    <mergeCell ref="C46:C50"/>
    <mergeCell ref="C56:C60"/>
    <mergeCell ref="H9:H12"/>
    <mergeCell ref="H19:H22"/>
    <mergeCell ref="H28:H31"/>
    <mergeCell ref="H38:H41"/>
    <mergeCell ref="H47:H50"/>
    <mergeCell ref="H57:H60"/>
    <mergeCell ref="A63:H63"/>
    <mergeCell ref="A64:H64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C8:C12"/>
    <mergeCell ref="C18:C22"/>
    <mergeCell ref="A32:B32"/>
    <mergeCell ref="A37:B37"/>
    <mergeCell ref="A46:B46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6-02-01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2025-11-17T08:27:05Z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F3903AC0CE1B4E42A9C3E4A165FD090A_12</vt:lpwstr>
  </property>
  <property fmtid="{D5CDD505-2E9C-101B-9397-08002B2CF9AE}" pid="3" name="KSOProductBuildVer">
    <vt:lpwstr>1049-12.2.0.20795</vt:lpwstr>
  </property>
</Properties>
</file>